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195" windowHeight="742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90" i="1" l="1"/>
  <c r="D88" i="1"/>
  <c r="D49" i="1" l="1"/>
  <c r="D45" i="1"/>
  <c r="D41" i="1"/>
  <c r="D37" i="1"/>
  <c r="D75" i="1" l="1"/>
  <c r="C4" i="1"/>
  <c r="C13" i="1"/>
  <c r="C14" i="1"/>
  <c r="C18" i="1"/>
  <c r="C21" i="1"/>
  <c r="C23" i="1"/>
  <c r="C37" i="1"/>
  <c r="C41" i="1"/>
  <c r="C45" i="1"/>
  <c r="C49" i="1"/>
  <c r="C58" i="1" s="1"/>
  <c r="C65" i="1" s="1"/>
  <c r="C64" i="1" s="1"/>
  <c r="C54" i="1"/>
  <c r="C56" i="1"/>
  <c r="C59" i="1"/>
  <c r="C61" i="1"/>
  <c r="C75" i="1"/>
  <c r="C78" i="1"/>
  <c r="C90" i="1" s="1"/>
  <c r="C81" i="1"/>
  <c r="C84" i="1"/>
  <c r="C87" i="1"/>
  <c r="C88" i="1"/>
  <c r="C89" i="1"/>
  <c r="C66" i="1" l="1"/>
  <c r="C67" i="1" s="1"/>
  <c r="C91" i="1"/>
  <c r="D14" i="1" l="1"/>
  <c r="E14" i="1" s="1"/>
  <c r="E12" i="1" l="1"/>
  <c r="D89" i="1"/>
  <c r="D4" i="1"/>
  <c r="D87" i="1" l="1"/>
  <c r="D81" i="1" l="1"/>
  <c r="D78" i="1"/>
  <c r="D91" i="1" l="1"/>
  <c r="E60" i="1"/>
  <c r="D59" i="1"/>
  <c r="E59" i="1" l="1"/>
  <c r="E33" i="1" l="1"/>
  <c r="E39" i="1"/>
  <c r="E43" i="1"/>
  <c r="E63" i="1" l="1"/>
  <c r="E62" i="1"/>
  <c r="D61" i="1"/>
  <c r="E61" i="1" l="1"/>
  <c r="D54" i="1" l="1"/>
  <c r="E51" i="1"/>
  <c r="E47" i="1" l="1"/>
  <c r="E35" i="1" l="1"/>
  <c r="E11" i="1"/>
  <c r="E20" i="1"/>
  <c r="E7" i="1" l="1"/>
  <c r="E55" i="1" l="1"/>
  <c r="E32" i="1"/>
  <c r="E29" i="1" l="1"/>
  <c r="E9" i="1" l="1"/>
  <c r="E10" i="1"/>
  <c r="E44" i="1" l="1"/>
  <c r="E48" i="1"/>
  <c r="E52" i="1"/>
  <c r="E57" i="1"/>
  <c r="E5" i="1"/>
  <c r="E8" i="1"/>
  <c r="E15" i="1"/>
  <c r="E16" i="1"/>
  <c r="E17" i="1"/>
  <c r="E19" i="1"/>
  <c r="E22" i="1"/>
  <c r="E24" i="1"/>
  <c r="E25" i="1"/>
  <c r="E26" i="1"/>
  <c r="E27" i="1"/>
  <c r="E28" i="1"/>
  <c r="E30" i="1"/>
  <c r="E31" i="1"/>
  <c r="E34" i="1"/>
  <c r="E40" i="1"/>
  <c r="D23" i="1"/>
  <c r="D21" i="1"/>
  <c r="D18" i="1"/>
  <c r="D13" i="1"/>
  <c r="D58" i="1" l="1"/>
  <c r="E54" i="1"/>
  <c r="E49" i="1"/>
  <c r="E45" i="1"/>
  <c r="E41" i="1"/>
  <c r="E37" i="1"/>
  <c r="E23" i="1"/>
  <c r="E21" i="1"/>
  <c r="E18" i="1"/>
  <c r="E13" i="1"/>
  <c r="E4" i="1"/>
  <c r="D65" i="1" l="1"/>
  <c r="E56" i="1"/>
  <c r="E58" i="1" l="1"/>
  <c r="E65" i="1"/>
  <c r="D64" i="1"/>
  <c r="E64" i="1" l="1"/>
  <c r="D66" i="1"/>
  <c r="E66" i="1" l="1"/>
  <c r="D67" i="1"/>
</calcChain>
</file>

<file path=xl/sharedStrings.xml><?xml version="1.0" encoding="utf-8"?>
<sst xmlns="http://schemas.openxmlformats.org/spreadsheetml/2006/main" count="110" uniqueCount="104">
  <si>
    <t>účet</t>
  </si>
  <si>
    <t>název účtu</t>
  </si>
  <si>
    <t>Odměny dětem/soutěže</t>
  </si>
  <si>
    <t/>
  </si>
  <si>
    <t xml:space="preserve">Údržbářské práce </t>
  </si>
  <si>
    <t>Poštovné</t>
  </si>
  <si>
    <t>Ostatní služby</t>
  </si>
  <si>
    <t>Střežení objektu</t>
  </si>
  <si>
    <t>Telefonní poplatky</t>
  </si>
  <si>
    <t>Předplatné</t>
  </si>
  <si>
    <t>Poplatky ČS</t>
  </si>
  <si>
    <t>Mzdové náklady</t>
  </si>
  <si>
    <t>Zákonné pojištění</t>
  </si>
  <si>
    <t>Odpisy DNM a DHM</t>
  </si>
  <si>
    <t>Cestovné</t>
  </si>
  <si>
    <t xml:space="preserve">Materiál </t>
  </si>
  <si>
    <t xml:space="preserve">Energie </t>
  </si>
  <si>
    <t xml:space="preserve">Opravy a udržování </t>
  </si>
  <si>
    <t>Zdravotní a sociální pojištění</t>
  </si>
  <si>
    <t>Jiné sociální náklady</t>
  </si>
  <si>
    <t>Odpisy</t>
  </si>
  <si>
    <t>Nákup majetku</t>
  </si>
  <si>
    <t>Všeobecný materiál</t>
  </si>
  <si>
    <t>Čistící prostředky</t>
  </si>
  <si>
    <t xml:space="preserve">Cestovné </t>
  </si>
  <si>
    <t>Pojištění</t>
  </si>
  <si>
    <t>porovnání</t>
  </si>
  <si>
    <t>Operativní evidence</t>
  </si>
  <si>
    <t>Servis a údržba ICT</t>
  </si>
  <si>
    <t>ŠD, ŠK - materiál na činnost</t>
  </si>
  <si>
    <t>Ochranné pracovní pomůcky</t>
  </si>
  <si>
    <t>Programy, licence, upgrade</t>
  </si>
  <si>
    <t>Kancelářské potřeby</t>
  </si>
  <si>
    <t>DDNM</t>
  </si>
  <si>
    <t>ZP+SP - asistent pedagoga</t>
  </si>
  <si>
    <t>Ostatní výnosy</t>
  </si>
  <si>
    <t>Poplatky ŠD, MŠ</t>
  </si>
  <si>
    <t>Výnosy z nároků ÚSC</t>
  </si>
  <si>
    <t>Školení, DVPP, plavecký výcvik</t>
  </si>
  <si>
    <t>rozdíl příjmů a nákladů</t>
  </si>
  <si>
    <t>Potraviny ŠJMŠ, ŠJZŠ</t>
  </si>
  <si>
    <t>Výnosy</t>
  </si>
  <si>
    <t>Prohlídky, revize, kontroly</t>
  </si>
  <si>
    <t>LVK - náklady</t>
  </si>
  <si>
    <t>ŠvP - náklady</t>
  </si>
  <si>
    <t>Stravné ŠJ ZŠ, ŠJ MŠ</t>
  </si>
  <si>
    <t>Pomůcky pro žáky 1. třídy</t>
  </si>
  <si>
    <t>Jízdné žáků (reprezentace školy)</t>
  </si>
  <si>
    <t>ŠvP - příspěvek od zřizovatele</t>
  </si>
  <si>
    <t>Příspěvek od zřizovatele</t>
  </si>
  <si>
    <t>ŠvP - příjem od účastníků</t>
  </si>
  <si>
    <t>LVK - příjem od účastníků</t>
  </si>
  <si>
    <t>LVK - příspěvek od zřizovatele</t>
  </si>
  <si>
    <t>"Mimoprovozní" rozpočet</t>
  </si>
  <si>
    <t>Provozní rozpočet</t>
  </si>
  <si>
    <t>Výjezd do Anglie - náklady</t>
  </si>
  <si>
    <t>Výjezd do Anglie - příjem od účastníků</t>
  </si>
  <si>
    <t>Výjezd do Anglie - příspěvek od zřizovatele</t>
  </si>
  <si>
    <t>Doprava Dětenice - náklady</t>
  </si>
  <si>
    <t>Doprava Dětenice - příjem od účastníků</t>
  </si>
  <si>
    <t>Doprava Dětenice - příspěvek od zřizovatele</t>
  </si>
  <si>
    <t>Náklady na pořízení drobného majetku</t>
  </si>
  <si>
    <t>Exkurze, besedy - náklady</t>
  </si>
  <si>
    <t>Exkurze, besedy - příjmy od účastníků</t>
  </si>
  <si>
    <t>Exkurze, besedy - příspěvek od zřizovatele</t>
  </si>
  <si>
    <t>CELKEM náklady</t>
  </si>
  <si>
    <t>CELKEM příjmy</t>
  </si>
  <si>
    <t>Celkem náklady</t>
  </si>
  <si>
    <t>Celkem příjmy od účastníků</t>
  </si>
  <si>
    <t>Energie (elektřina, plyn)</t>
  </si>
  <si>
    <t xml:space="preserve">     z toho elektrická energie</t>
  </si>
  <si>
    <t xml:space="preserve">     z toho plyn</t>
  </si>
  <si>
    <t>zu1</t>
  </si>
  <si>
    <t>zu2</t>
  </si>
  <si>
    <t>zu3</t>
  </si>
  <si>
    <t>zu4</t>
  </si>
  <si>
    <t>zu5</t>
  </si>
  <si>
    <t>zu6</t>
  </si>
  <si>
    <t>zu7</t>
  </si>
  <si>
    <t>zu8</t>
  </si>
  <si>
    <t>zu9</t>
  </si>
  <si>
    <t>zu10</t>
  </si>
  <si>
    <t>Mzdové náklady - provozní zaměstnanci</t>
  </si>
  <si>
    <t>Mzdové náklady - asistent pedagoga</t>
  </si>
  <si>
    <t>ZP+SP - provozní zaměstnanci</t>
  </si>
  <si>
    <t>Zákonné pojištění - asistent pedagoga</t>
  </si>
  <si>
    <t>Zákonné pojištění - provozní zaměstnanci</t>
  </si>
  <si>
    <t>Příděl do FKSP - asistent pedagoga</t>
  </si>
  <si>
    <t>Příděl do FKSP - provozní zaměstnanci</t>
  </si>
  <si>
    <t xml:space="preserve">předpoklad roku 2017  </t>
  </si>
  <si>
    <t>návrh na rok 2018</t>
  </si>
  <si>
    <t>Stočné, voda srážková</t>
  </si>
  <si>
    <t>Vodné</t>
  </si>
  <si>
    <t>Logopedické vyšetření v MŠ</t>
  </si>
  <si>
    <t>Zdravotní prohlídky</t>
  </si>
  <si>
    <t>Mzdové náklady - chůva v MŠ</t>
  </si>
  <si>
    <t>ZP+SP - chůva v MŠ</t>
  </si>
  <si>
    <t>Zákonné pojištění - chůva v MŠ</t>
  </si>
  <si>
    <t>Příděl do FKSP - chůva v MŠ</t>
  </si>
  <si>
    <t>Kreslící a výtvarné potřeby</t>
  </si>
  <si>
    <t>Pracovní sešity</t>
  </si>
  <si>
    <t>Sejmuto dne :</t>
  </si>
  <si>
    <t>Rozpočet ZŠ a MŠ G.A.Lindnera Rožďalovice na rok 2018</t>
  </si>
  <si>
    <t>Vyvěšeno dne 19.12.2017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</si>
</sst>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Kč&quot;;[Red]\-#,##0\ &quot;Kč&quot;"/>
    <numFmt numFmtId="164" formatCode="#,##0.00\ &quot;Kč&quot;"/>
    <numFmt numFmtId="165" formatCode="0.0%"/>
    <numFmt numFmtId="166" formatCode="#,##0\ &quot;Kč&quot;"/>
  </numFmts>
  <fonts count="22" x14ac:knownFonts="1"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44FC36"/>
        <bgColor indexed="64"/>
      </patternFill>
    </fill>
    <fill>
      <patternFill patternType="solid">
        <fgColor rgb="FF66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0">
    <xf numFmtId="0" fontId="0" fillId="0" borderId="0"/>
    <xf numFmtId="0" fontId="1" fillId="0" borderId="0">
      <alignment horizontal="left" vertical="top"/>
    </xf>
    <xf numFmtId="0" fontId="2" fillId="0" borderId="0">
      <alignment horizontal="right" vertical="center"/>
    </xf>
    <xf numFmtId="0" fontId="3" fillId="0" borderId="0">
      <alignment horizontal="right" vertical="top"/>
    </xf>
    <xf numFmtId="0" fontId="4" fillId="0" borderId="0">
      <alignment horizontal="left" vertical="top"/>
    </xf>
    <xf numFmtId="0" fontId="5" fillId="0" borderId="0">
      <alignment horizontal="center" vertical="top"/>
    </xf>
    <xf numFmtId="0" fontId="4" fillId="0" borderId="0">
      <alignment horizontal="right" vertical="top"/>
    </xf>
    <xf numFmtId="0" fontId="6" fillId="0" borderId="0">
      <alignment horizontal="left" vertical="top"/>
    </xf>
    <xf numFmtId="0" fontId="3" fillId="0" borderId="0">
      <alignment horizontal="center" vertical="top"/>
    </xf>
    <xf numFmtId="0" fontId="3" fillId="0" borderId="0">
      <alignment horizontal="right" vertical="top"/>
    </xf>
    <xf numFmtId="0" fontId="2" fillId="0" borderId="0">
      <alignment horizontal="left" vertical="center"/>
    </xf>
    <xf numFmtId="0" fontId="7" fillId="0" borderId="0">
      <alignment horizontal="center" vertical="center"/>
    </xf>
    <xf numFmtId="0" fontId="4" fillId="0" borderId="0">
      <alignment horizontal="left" vertical="center"/>
    </xf>
    <xf numFmtId="0" fontId="2" fillId="0" borderId="0">
      <alignment horizontal="left" vertical="center"/>
    </xf>
    <xf numFmtId="0" fontId="3" fillId="0" borderId="0">
      <alignment horizontal="center" vertical="top"/>
    </xf>
    <xf numFmtId="0" fontId="3" fillId="0" borderId="0">
      <alignment horizontal="left" vertical="top"/>
    </xf>
    <xf numFmtId="0" fontId="2" fillId="0" borderId="0">
      <alignment horizontal="left" vertical="top"/>
    </xf>
    <xf numFmtId="0" fontId="2" fillId="0" borderId="0">
      <alignment horizontal="right" vertical="top"/>
    </xf>
    <xf numFmtId="0" fontId="2" fillId="0" borderId="0">
      <alignment horizontal="right" vertical="top"/>
    </xf>
    <xf numFmtId="0" fontId="8" fillId="0" borderId="0"/>
  </cellStyleXfs>
  <cellXfs count="75">
    <xf numFmtId="0" fontId="0" fillId="0" borderId="0" xfId="0"/>
    <xf numFmtId="0" fontId="9" fillId="0" borderId="0" xfId="0" applyFont="1"/>
    <xf numFmtId="0" fontId="9" fillId="0" borderId="1" xfId="0" applyFont="1" applyBorder="1"/>
    <xf numFmtId="0" fontId="9" fillId="0" borderId="1" xfId="0" applyFont="1" applyFill="1" applyBorder="1"/>
    <xf numFmtId="0" fontId="10" fillId="3" borderId="1" xfId="0" applyFont="1" applyFill="1" applyBorder="1"/>
    <xf numFmtId="165" fontId="9" fillId="0" borderId="1" xfId="0" applyNumberFormat="1" applyFont="1" applyBorder="1"/>
    <xf numFmtId="165" fontId="9" fillId="3" borderId="1" xfId="0" applyNumberFormat="1" applyFont="1" applyFill="1" applyBorder="1"/>
    <xf numFmtId="165" fontId="10" fillId="3" borderId="1" xfId="0" applyNumberFormat="1" applyFont="1" applyFill="1" applyBorder="1"/>
    <xf numFmtId="0" fontId="10" fillId="2" borderId="1" xfId="0" applyFont="1" applyFill="1" applyBorder="1"/>
    <xf numFmtId="165" fontId="10" fillId="2" borderId="1" xfId="0" applyNumberFormat="1" applyFont="1" applyFill="1" applyBorder="1"/>
    <xf numFmtId="0" fontId="11" fillId="0" borderId="1" xfId="0" applyFont="1" applyBorder="1"/>
    <xf numFmtId="0" fontId="11" fillId="4" borderId="1" xfId="0" applyFont="1" applyFill="1" applyBorder="1"/>
    <xf numFmtId="0" fontId="11" fillId="0" borderId="0" xfId="0" applyFont="1" applyBorder="1"/>
    <xf numFmtId="165" fontId="9" fillId="0" borderId="0" xfId="0" applyNumberFormat="1" applyFont="1" applyBorder="1"/>
    <xf numFmtId="0" fontId="9" fillId="4" borderId="1" xfId="0" applyFont="1" applyFill="1" applyBorder="1"/>
    <xf numFmtId="0" fontId="9" fillId="4" borderId="0" xfId="0" applyFont="1" applyFill="1" applyBorder="1"/>
    <xf numFmtId="164" fontId="13" fillId="4" borderId="0" xfId="0" applyNumberFormat="1" applyFont="1" applyFill="1" applyBorder="1"/>
    <xf numFmtId="164" fontId="9" fillId="4" borderId="0" xfId="0" applyNumberFormat="1" applyFont="1" applyFill="1" applyBorder="1"/>
    <xf numFmtId="0" fontId="14" fillId="0" borderId="1" xfId="0" applyFont="1" applyFill="1" applyBorder="1"/>
    <xf numFmtId="0" fontId="15" fillId="0" borderId="1" xfId="0" applyFont="1" applyBorder="1"/>
    <xf numFmtId="165" fontId="10" fillId="0" borderId="1" xfId="0" applyNumberFormat="1" applyFont="1" applyFill="1" applyBorder="1"/>
    <xf numFmtId="0" fontId="10" fillId="4" borderId="1" xfId="0" applyFont="1" applyFill="1" applyBorder="1"/>
    <xf numFmtId="0" fontId="9" fillId="5" borderId="1" xfId="0" applyFont="1" applyFill="1" applyBorder="1"/>
    <xf numFmtId="164" fontId="10" fillId="5" borderId="1" xfId="0" applyNumberFormat="1" applyFont="1" applyFill="1" applyBorder="1"/>
    <xf numFmtId="0" fontId="10" fillId="5" borderId="1" xfId="0" applyFont="1" applyFill="1" applyBorder="1"/>
    <xf numFmtId="166" fontId="10" fillId="3" borderId="1" xfId="0" applyNumberFormat="1" applyFont="1" applyFill="1" applyBorder="1"/>
    <xf numFmtId="166" fontId="9" fillId="0" borderId="1" xfId="0" applyNumberFormat="1" applyFont="1" applyBorder="1"/>
    <xf numFmtId="166" fontId="12" fillId="0" borderId="1" xfId="0" applyNumberFormat="1" applyFont="1" applyBorder="1"/>
    <xf numFmtId="166" fontId="9" fillId="4" borderId="1" xfId="0" applyNumberFormat="1" applyFont="1" applyFill="1" applyBorder="1"/>
    <xf numFmtId="166" fontId="10" fillId="2" borderId="1" xfId="0" applyNumberFormat="1" applyFont="1" applyFill="1" applyBorder="1"/>
    <xf numFmtId="166" fontId="10" fillId="4" borderId="1" xfId="0" applyNumberFormat="1" applyFont="1" applyFill="1" applyBorder="1"/>
    <xf numFmtId="166" fontId="10" fillId="5" borderId="1" xfId="0" applyNumberFormat="1" applyFont="1" applyFill="1" applyBorder="1"/>
    <xf numFmtId="166" fontId="10" fillId="0" borderId="1" xfId="0" applyNumberFormat="1" applyFont="1" applyBorder="1"/>
    <xf numFmtId="166" fontId="9" fillId="7" borderId="1" xfId="0" applyNumberFormat="1" applyFont="1" applyFill="1" applyBorder="1"/>
    <xf numFmtId="166" fontId="10" fillId="7" borderId="1" xfId="0" applyNumberFormat="1" applyFont="1" applyFill="1" applyBorder="1"/>
    <xf numFmtId="0" fontId="9" fillId="2" borderId="1" xfId="0" applyFont="1" applyFill="1" applyBorder="1"/>
    <xf numFmtId="165" fontId="9" fillId="2" borderId="1" xfId="0" applyNumberFormat="1" applyFont="1" applyFill="1" applyBorder="1"/>
    <xf numFmtId="0" fontId="9" fillId="7" borderId="1" xfId="0" applyFont="1" applyFill="1" applyBorder="1"/>
    <xf numFmtId="0" fontId="11" fillId="7" borderId="1" xfId="0" applyFont="1" applyFill="1" applyBorder="1"/>
    <xf numFmtId="165" fontId="9" fillId="7" borderId="1" xfId="0" applyNumberFormat="1" applyFont="1" applyFill="1" applyBorder="1"/>
    <xf numFmtId="0" fontId="16" fillId="0" borderId="1" xfId="0" applyFont="1" applyBorder="1"/>
    <xf numFmtId="166" fontId="12" fillId="4" borderId="1" xfId="0" applyNumberFormat="1" applyFont="1" applyFill="1" applyBorder="1"/>
    <xf numFmtId="165" fontId="12" fillId="4" borderId="1" xfId="0" applyNumberFormat="1" applyFont="1" applyFill="1" applyBorder="1"/>
    <xf numFmtId="166" fontId="14" fillId="0" borderId="1" xfId="0" applyNumberFormat="1" applyFont="1" applyBorder="1"/>
    <xf numFmtId="165" fontId="12" fillId="0" borderId="1" xfId="0" applyNumberFormat="1" applyFont="1" applyBorder="1"/>
    <xf numFmtId="3" fontId="0" fillId="0" borderId="0" xfId="0" applyNumberFormat="1"/>
    <xf numFmtId="3" fontId="17" fillId="0" borderId="0" xfId="0" applyNumberFormat="1" applyFont="1"/>
    <xf numFmtId="3" fontId="9" fillId="0" borderId="0" xfId="0" applyNumberFormat="1" applyFont="1"/>
    <xf numFmtId="3" fontId="10" fillId="0" borderId="0" xfId="0" applyNumberFormat="1" applyFont="1"/>
    <xf numFmtId="166" fontId="10" fillId="0" borderId="0" xfId="0" applyNumberFormat="1" applyFont="1"/>
    <xf numFmtId="166" fontId="9" fillId="0" borderId="0" xfId="0" applyNumberFormat="1" applyFont="1"/>
    <xf numFmtId="0" fontId="15" fillId="4" borderId="1" xfId="0" applyFont="1" applyFill="1" applyBorder="1"/>
    <xf numFmtId="166" fontId="18" fillId="0" borderId="1" xfId="0" applyNumberFormat="1" applyFont="1" applyBorder="1"/>
    <xf numFmtId="0" fontId="19" fillId="0" borderId="0" xfId="0" applyFont="1"/>
    <xf numFmtId="166" fontId="13" fillId="0" borderId="1" xfId="0" applyNumberFormat="1" applyFont="1" applyBorder="1"/>
    <xf numFmtId="165" fontId="10" fillId="4" borderId="1" xfId="0" applyNumberFormat="1" applyFont="1" applyFill="1" applyBorder="1"/>
    <xf numFmtId="0" fontId="16" fillId="4" borderId="1" xfId="0" applyFont="1" applyFill="1" applyBorder="1"/>
    <xf numFmtId="166" fontId="13" fillId="4" borderId="1" xfId="0" applyNumberFormat="1" applyFont="1" applyFill="1" applyBorder="1"/>
    <xf numFmtId="9" fontId="0" fillId="0" borderId="0" xfId="0" applyNumberFormat="1"/>
    <xf numFmtId="0" fontId="9" fillId="0" borderId="6" xfId="0" applyFont="1" applyFill="1" applyBorder="1"/>
    <xf numFmtId="0" fontId="9" fillId="0" borderId="0" xfId="0" applyFont="1" applyBorder="1" applyAlignment="1">
      <alignment horizontal="right" wrapText="1"/>
    </xf>
    <xf numFmtId="0" fontId="21" fillId="0" borderId="0" xfId="0" applyFont="1" applyBorder="1" applyAlignment="1">
      <alignment horizontal="right" wrapText="1"/>
    </xf>
    <xf numFmtId="0" fontId="9" fillId="0" borderId="0" xfId="0" applyFont="1" applyBorder="1"/>
    <xf numFmtId="0" fontId="0" fillId="0" borderId="0" xfId="0" applyBorder="1"/>
    <xf numFmtId="0" fontId="20" fillId="4" borderId="0" xfId="0" applyFont="1" applyFill="1" applyBorder="1" applyAlignment="1">
      <alignment horizontal="right" wrapText="1"/>
    </xf>
    <xf numFmtId="0" fontId="12" fillId="4" borderId="0" xfId="0" applyFont="1" applyFill="1" applyBorder="1" applyAlignment="1">
      <alignment horizontal="right" wrapText="1"/>
    </xf>
    <xf numFmtId="6" fontId="21" fillId="4" borderId="0" xfId="0" applyNumberFormat="1" applyFont="1" applyFill="1" applyBorder="1" applyAlignment="1">
      <alignment horizontal="right" wrapText="1"/>
    </xf>
    <xf numFmtId="0" fontId="21" fillId="4" borderId="0" xfId="0" applyFont="1" applyFill="1" applyBorder="1" applyAlignment="1">
      <alignment horizontal="right" wrapText="1"/>
    </xf>
    <xf numFmtId="0" fontId="0" fillId="4" borderId="0" xfId="0" applyFill="1" applyBorder="1" applyAlignment="1">
      <alignment wrapText="1"/>
    </xf>
    <xf numFmtId="6" fontId="20" fillId="4" borderId="0" xfId="0" applyNumberFormat="1" applyFont="1" applyFill="1" applyBorder="1" applyAlignment="1">
      <alignment horizontal="right" wrapText="1"/>
    </xf>
    <xf numFmtId="0" fontId="10" fillId="6" borderId="1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6" borderId="3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0" fontId="10" fillId="6" borderId="5" xfId="0" applyFont="1" applyFill="1" applyBorder="1" applyAlignment="1">
      <alignment horizontal="center"/>
    </xf>
  </cellXfs>
  <cellStyles count="20">
    <cellStyle name="Normální" xfId="0" builtinId="0"/>
    <cellStyle name="Normální 2" xfId="19"/>
    <cellStyle name="S0" xfId="1"/>
    <cellStyle name="S1" xfId="2"/>
    <cellStyle name="S10" xfId="3"/>
    <cellStyle name="S11" xfId="4"/>
    <cellStyle name="S12" xfId="5"/>
    <cellStyle name="S13" xfId="6"/>
    <cellStyle name="S14" xfId="7"/>
    <cellStyle name="S15" xfId="8"/>
    <cellStyle name="S16" xfId="9"/>
    <cellStyle name="S17" xfId="10"/>
    <cellStyle name="S2" xfId="11"/>
    <cellStyle name="S3" xfId="12"/>
    <cellStyle name="S4" xfId="13"/>
    <cellStyle name="S5" xfId="14"/>
    <cellStyle name="S6" xfId="15"/>
    <cellStyle name="S7" xfId="16"/>
    <cellStyle name="S8" xfId="17"/>
    <cellStyle name="S9" xfId="18"/>
  </cellStyles>
  <dxfs count="0"/>
  <tableStyles count="0" defaultTableStyle="TableStyleMedium2" defaultPivotStyle="PivotStyleLight16"/>
  <colors>
    <mruColors>
      <color rgb="FF66FFFF"/>
      <color rgb="FF44FC3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5"/>
  <sheetViews>
    <sheetView tabSelected="1" topLeftCell="A58" workbookViewId="0">
      <selection activeCell="C95" sqref="C95"/>
    </sheetView>
  </sheetViews>
  <sheetFormatPr defaultRowHeight="15" x14ac:dyDescent="0.25"/>
  <cols>
    <col min="1" max="1" width="4.7109375" customWidth="1"/>
    <col min="2" max="2" width="40.85546875" customWidth="1"/>
    <col min="3" max="3" width="19.42578125" customWidth="1"/>
    <col min="4" max="4" width="17.5703125" customWidth="1"/>
    <col min="5" max="5" width="11.42578125" customWidth="1"/>
    <col min="6" max="6" width="15.5703125" customWidth="1"/>
    <col min="7" max="7" width="18.85546875" customWidth="1"/>
    <col min="8" max="8" width="20" customWidth="1"/>
    <col min="9" max="9" width="10.7109375" customWidth="1"/>
  </cols>
  <sheetData>
    <row r="1" spans="1:11" x14ac:dyDescent="0.25">
      <c r="A1" s="71" t="s">
        <v>102</v>
      </c>
      <c r="B1" s="71"/>
      <c r="C1" s="71"/>
      <c r="D1" s="71"/>
      <c r="E1" s="71"/>
    </row>
    <row r="2" spans="1:11" x14ac:dyDescent="0.25">
      <c r="A2" s="70" t="s">
        <v>54</v>
      </c>
      <c r="B2" s="70"/>
      <c r="C2" s="70"/>
      <c r="D2" s="70"/>
      <c r="E2" s="70"/>
    </row>
    <row r="3" spans="1:11" x14ac:dyDescent="0.25">
      <c r="A3" s="2" t="s">
        <v>0</v>
      </c>
      <c r="B3" s="2" t="s">
        <v>1</v>
      </c>
      <c r="C3" s="18" t="s">
        <v>89</v>
      </c>
      <c r="D3" s="2" t="s">
        <v>90</v>
      </c>
      <c r="E3" s="3" t="s">
        <v>26</v>
      </c>
      <c r="F3" s="59"/>
      <c r="G3" s="60"/>
      <c r="H3" s="61"/>
    </row>
    <row r="4" spans="1:11" x14ac:dyDescent="0.25">
      <c r="A4" s="4">
        <v>501</v>
      </c>
      <c r="B4" s="4" t="s">
        <v>15</v>
      </c>
      <c r="C4" s="25">
        <f>SUM(C5:C12)</f>
        <v>1458753</v>
      </c>
      <c r="D4" s="25">
        <f>SUM(D5:D12)</f>
        <v>1568980</v>
      </c>
      <c r="E4" s="7">
        <f>D4/C4</f>
        <v>1.0755624838475053</v>
      </c>
      <c r="F4" s="49"/>
      <c r="G4" s="64"/>
      <c r="H4" s="64"/>
      <c r="I4" s="46"/>
    </row>
    <row r="5" spans="1:11" x14ac:dyDescent="0.25">
      <c r="A5" s="2" t="s">
        <v>72</v>
      </c>
      <c r="B5" s="19" t="s">
        <v>22</v>
      </c>
      <c r="C5" s="27">
        <v>126646</v>
      </c>
      <c r="D5" s="54">
        <v>163500</v>
      </c>
      <c r="E5" s="44">
        <f t="shared" ref="E5:E60" si="0">D5/C5</f>
        <v>1.291000110544352</v>
      </c>
      <c r="F5" s="50"/>
      <c r="G5" s="65"/>
      <c r="H5" s="65"/>
      <c r="I5" s="45"/>
    </row>
    <row r="6" spans="1:11" x14ac:dyDescent="0.25">
      <c r="A6" s="2"/>
      <c r="B6" s="10" t="s">
        <v>32</v>
      </c>
      <c r="C6" s="26">
        <v>0</v>
      </c>
      <c r="D6" s="26">
        <v>0</v>
      </c>
      <c r="E6" s="5"/>
      <c r="F6" s="50"/>
      <c r="G6" s="66"/>
      <c r="H6" s="66"/>
    </row>
    <row r="7" spans="1:11" x14ac:dyDescent="0.25">
      <c r="A7" s="2" t="s">
        <v>73</v>
      </c>
      <c r="B7" s="19" t="s">
        <v>27</v>
      </c>
      <c r="C7" s="27">
        <v>41107</v>
      </c>
      <c r="D7" s="54">
        <v>34480</v>
      </c>
      <c r="E7" s="44">
        <f t="shared" si="0"/>
        <v>0.83878658136083883</v>
      </c>
      <c r="F7" s="50"/>
      <c r="G7" s="65"/>
      <c r="H7" s="65"/>
      <c r="I7" s="45"/>
    </row>
    <row r="8" spans="1:11" x14ac:dyDescent="0.25">
      <c r="A8" s="2"/>
      <c r="B8" s="10" t="s">
        <v>23</v>
      </c>
      <c r="C8" s="26">
        <v>60000</v>
      </c>
      <c r="D8" s="32">
        <v>60000</v>
      </c>
      <c r="E8" s="5">
        <f t="shared" si="0"/>
        <v>1</v>
      </c>
      <c r="F8" s="50"/>
      <c r="G8" s="67"/>
      <c r="H8" s="67"/>
      <c r="I8" s="45"/>
    </row>
    <row r="9" spans="1:11" x14ac:dyDescent="0.25">
      <c r="A9" s="2"/>
      <c r="B9" s="10" t="s">
        <v>29</v>
      </c>
      <c r="C9" s="26">
        <v>10000</v>
      </c>
      <c r="D9" s="32">
        <v>10000</v>
      </c>
      <c r="E9" s="5">
        <f t="shared" si="0"/>
        <v>1</v>
      </c>
      <c r="F9" s="50"/>
      <c r="G9" s="67"/>
      <c r="H9" s="67"/>
      <c r="I9" s="45"/>
    </row>
    <row r="10" spans="1:11" x14ac:dyDescent="0.25">
      <c r="A10" s="2"/>
      <c r="B10" s="10" t="s">
        <v>2</v>
      </c>
      <c r="C10" s="26">
        <v>15000</v>
      </c>
      <c r="D10" s="32">
        <v>15000</v>
      </c>
      <c r="E10" s="5">
        <f t="shared" si="0"/>
        <v>1</v>
      </c>
      <c r="F10" s="50"/>
      <c r="G10" s="67"/>
      <c r="H10" s="67"/>
      <c r="I10" s="45"/>
    </row>
    <row r="11" spans="1:11" x14ac:dyDescent="0.25">
      <c r="A11" s="2"/>
      <c r="B11" s="10" t="s">
        <v>30</v>
      </c>
      <c r="C11" s="26">
        <v>6000</v>
      </c>
      <c r="D11" s="32">
        <v>6000</v>
      </c>
      <c r="E11" s="5">
        <f t="shared" ref="E11:E12" si="1">D11/C11</f>
        <v>1</v>
      </c>
      <c r="F11" s="50"/>
      <c r="G11" s="67"/>
      <c r="H11" s="66"/>
      <c r="I11" s="45"/>
    </row>
    <row r="12" spans="1:11" x14ac:dyDescent="0.25">
      <c r="A12" s="2"/>
      <c r="B12" s="10" t="s">
        <v>40</v>
      </c>
      <c r="C12" s="26">
        <v>1200000</v>
      </c>
      <c r="D12" s="32">
        <v>1280000</v>
      </c>
      <c r="E12" s="5">
        <f t="shared" si="1"/>
        <v>1.0666666666666667</v>
      </c>
      <c r="F12" s="50"/>
      <c r="G12" s="67"/>
      <c r="H12" s="67"/>
      <c r="I12" s="45"/>
    </row>
    <row r="13" spans="1:11" x14ac:dyDescent="0.25">
      <c r="A13" s="4">
        <v>502</v>
      </c>
      <c r="B13" s="4" t="s">
        <v>16</v>
      </c>
      <c r="C13" s="25">
        <f>SUM(C15:C17)</f>
        <v>759000</v>
      </c>
      <c r="D13" s="25">
        <f>SUM(D15:D17)</f>
        <v>754760</v>
      </c>
      <c r="E13" s="7">
        <f t="shared" si="0"/>
        <v>0.9944137022397892</v>
      </c>
      <c r="F13" s="49"/>
      <c r="G13" s="64"/>
      <c r="H13" s="64"/>
      <c r="I13" s="46"/>
    </row>
    <row r="14" spans="1:11" x14ac:dyDescent="0.25">
      <c r="A14" s="14" t="s">
        <v>74</v>
      </c>
      <c r="B14" s="19" t="s">
        <v>69</v>
      </c>
      <c r="C14" s="41">
        <f>C15+C16</f>
        <v>732000</v>
      </c>
      <c r="D14" s="57">
        <f>D15+D16</f>
        <v>726760</v>
      </c>
      <c r="E14" s="42">
        <f t="shared" si="0"/>
        <v>0.99284153005464482</v>
      </c>
      <c r="F14" s="50"/>
      <c r="G14" s="65"/>
      <c r="H14" s="65"/>
      <c r="I14" s="45"/>
      <c r="K14" s="58"/>
    </row>
    <row r="15" spans="1:11" x14ac:dyDescent="0.25">
      <c r="A15" s="2"/>
      <c r="B15" s="40" t="s">
        <v>70</v>
      </c>
      <c r="C15" s="43">
        <v>380000</v>
      </c>
      <c r="D15" s="52">
        <v>379480</v>
      </c>
      <c r="E15" s="5">
        <f t="shared" si="0"/>
        <v>0.99863157894736843</v>
      </c>
      <c r="F15" s="50"/>
      <c r="G15" s="67"/>
      <c r="H15" s="67"/>
      <c r="I15" s="45"/>
    </row>
    <row r="16" spans="1:11" x14ac:dyDescent="0.25">
      <c r="A16" s="2"/>
      <c r="B16" s="40" t="s">
        <v>71</v>
      </c>
      <c r="C16" s="43">
        <v>352000</v>
      </c>
      <c r="D16" s="52">
        <v>347280</v>
      </c>
      <c r="E16" s="5">
        <f t="shared" si="0"/>
        <v>0.98659090909090907</v>
      </c>
      <c r="F16" s="50"/>
      <c r="G16" s="67"/>
      <c r="H16" s="67"/>
      <c r="I16" s="45"/>
    </row>
    <row r="17" spans="1:9" x14ac:dyDescent="0.25">
      <c r="A17" s="2"/>
      <c r="B17" s="10" t="s">
        <v>92</v>
      </c>
      <c r="C17" s="26">
        <v>27000</v>
      </c>
      <c r="D17" s="32">
        <v>28000</v>
      </c>
      <c r="E17" s="5">
        <f t="shared" si="0"/>
        <v>1.037037037037037</v>
      </c>
      <c r="F17" s="50"/>
      <c r="G17" s="67"/>
      <c r="H17" s="67"/>
      <c r="I17" s="45"/>
    </row>
    <row r="18" spans="1:9" x14ac:dyDescent="0.25">
      <c r="A18" s="4">
        <v>511</v>
      </c>
      <c r="B18" s="4" t="s">
        <v>17</v>
      </c>
      <c r="C18" s="25">
        <f>SUM(C19:C20)</f>
        <v>127000</v>
      </c>
      <c r="D18" s="25">
        <f>SUM(D19:D20)</f>
        <v>127000</v>
      </c>
      <c r="E18" s="6">
        <f t="shared" si="0"/>
        <v>1</v>
      </c>
      <c r="F18" s="49"/>
      <c r="G18" s="64"/>
      <c r="H18" s="64"/>
      <c r="I18" s="46"/>
    </row>
    <row r="19" spans="1:9" x14ac:dyDescent="0.25">
      <c r="A19" s="2" t="s">
        <v>75</v>
      </c>
      <c r="B19" s="19" t="s">
        <v>4</v>
      </c>
      <c r="C19" s="27">
        <v>70000</v>
      </c>
      <c r="D19" s="54">
        <v>70000</v>
      </c>
      <c r="E19" s="5">
        <f t="shared" si="0"/>
        <v>1</v>
      </c>
      <c r="F19" s="50"/>
      <c r="G19" s="65"/>
      <c r="H19" s="65"/>
      <c r="I19" s="45"/>
    </row>
    <row r="20" spans="1:9" x14ac:dyDescent="0.25">
      <c r="A20" s="2"/>
      <c r="B20" s="10" t="s">
        <v>28</v>
      </c>
      <c r="C20" s="26">
        <v>57000</v>
      </c>
      <c r="D20" s="32">
        <v>57000</v>
      </c>
      <c r="E20" s="5">
        <f t="shared" ref="E20" si="2">D20/C20</f>
        <v>1</v>
      </c>
      <c r="F20" s="50"/>
      <c r="G20" s="67"/>
      <c r="H20" s="67"/>
      <c r="I20" s="45"/>
    </row>
    <row r="21" spans="1:9" x14ac:dyDescent="0.25">
      <c r="A21" s="4">
        <v>512</v>
      </c>
      <c r="B21" s="4" t="s">
        <v>14</v>
      </c>
      <c r="C21" s="25">
        <f>SUM(C22)</f>
        <v>40000</v>
      </c>
      <c r="D21" s="25">
        <f>SUM(D22)</f>
        <v>40000</v>
      </c>
      <c r="E21" s="6">
        <f t="shared" si="0"/>
        <v>1</v>
      </c>
      <c r="F21" s="49"/>
      <c r="G21" s="64"/>
      <c r="H21" s="64"/>
      <c r="I21" s="46"/>
    </row>
    <row r="22" spans="1:9" x14ac:dyDescent="0.25">
      <c r="A22" s="2"/>
      <c r="B22" s="10" t="s">
        <v>24</v>
      </c>
      <c r="C22" s="26">
        <v>40000</v>
      </c>
      <c r="D22" s="32">
        <v>40000</v>
      </c>
      <c r="E22" s="5">
        <f t="shared" si="0"/>
        <v>1</v>
      </c>
      <c r="F22" s="50"/>
      <c r="G22" s="67"/>
      <c r="H22" s="67"/>
      <c r="I22" s="45"/>
    </row>
    <row r="23" spans="1:9" x14ac:dyDescent="0.25">
      <c r="A23" s="4">
        <v>518</v>
      </c>
      <c r="B23" s="4" t="s">
        <v>6</v>
      </c>
      <c r="C23" s="25">
        <f>SUM(C24:C36)</f>
        <v>360000</v>
      </c>
      <c r="D23" s="25">
        <f>SUM(D24:D36)</f>
        <v>362400</v>
      </c>
      <c r="E23" s="7">
        <f t="shared" si="0"/>
        <v>1.0066666666666666</v>
      </c>
      <c r="F23" s="49"/>
      <c r="G23" s="64"/>
      <c r="H23" s="64"/>
      <c r="I23" s="46"/>
    </row>
    <row r="24" spans="1:9" x14ac:dyDescent="0.25">
      <c r="A24" s="2"/>
      <c r="B24" s="10" t="s">
        <v>25</v>
      </c>
      <c r="C24" s="26">
        <v>7000</v>
      </c>
      <c r="D24" s="32">
        <v>7000</v>
      </c>
      <c r="E24" s="5">
        <f t="shared" si="0"/>
        <v>1</v>
      </c>
      <c r="F24" s="50"/>
      <c r="G24" s="67"/>
      <c r="H24" s="67"/>
      <c r="I24" s="45"/>
    </row>
    <row r="25" spans="1:9" x14ac:dyDescent="0.25">
      <c r="A25" s="2"/>
      <c r="B25" s="10" t="s">
        <v>5</v>
      </c>
      <c r="C25" s="26">
        <v>3500</v>
      </c>
      <c r="D25" s="32">
        <v>3500</v>
      </c>
      <c r="E25" s="5">
        <f t="shared" si="0"/>
        <v>1</v>
      </c>
      <c r="F25" s="50"/>
      <c r="G25" s="67"/>
      <c r="H25" s="67"/>
      <c r="I25" s="45"/>
    </row>
    <row r="26" spans="1:9" x14ac:dyDescent="0.25">
      <c r="A26" s="2" t="s">
        <v>76</v>
      </c>
      <c r="B26" s="19" t="s">
        <v>6</v>
      </c>
      <c r="C26" s="27">
        <v>75000</v>
      </c>
      <c r="D26" s="54">
        <v>74400</v>
      </c>
      <c r="E26" s="44">
        <f t="shared" si="0"/>
        <v>0.99199999999999999</v>
      </c>
      <c r="F26" s="50"/>
      <c r="G26" s="65"/>
      <c r="H26" s="65"/>
      <c r="I26" s="45"/>
    </row>
    <row r="27" spans="1:9" x14ac:dyDescent="0.25">
      <c r="A27" s="2"/>
      <c r="B27" s="10" t="s">
        <v>7</v>
      </c>
      <c r="C27" s="26">
        <v>8000</v>
      </c>
      <c r="D27" s="32">
        <v>8000</v>
      </c>
      <c r="E27" s="5">
        <f t="shared" si="0"/>
        <v>1</v>
      </c>
      <c r="F27" s="50"/>
      <c r="G27" s="67"/>
      <c r="H27" s="67"/>
      <c r="I27" s="45"/>
    </row>
    <row r="28" spans="1:9" x14ac:dyDescent="0.25">
      <c r="A28" s="2"/>
      <c r="B28" s="10" t="s">
        <v>8</v>
      </c>
      <c r="C28" s="26">
        <v>22000</v>
      </c>
      <c r="D28" s="32">
        <v>22000</v>
      </c>
      <c r="E28" s="5">
        <f t="shared" si="0"/>
        <v>1</v>
      </c>
      <c r="F28" s="50"/>
      <c r="G28" s="67"/>
      <c r="H28" s="67"/>
      <c r="I28" s="45"/>
    </row>
    <row r="29" spans="1:9" x14ac:dyDescent="0.25">
      <c r="A29" s="2" t="s">
        <v>77</v>
      </c>
      <c r="B29" s="19" t="s">
        <v>42</v>
      </c>
      <c r="C29" s="27">
        <v>61500</v>
      </c>
      <c r="D29" s="54">
        <v>61500</v>
      </c>
      <c r="E29" s="44">
        <f t="shared" si="0"/>
        <v>1</v>
      </c>
      <c r="F29" s="50"/>
      <c r="G29" s="65"/>
      <c r="H29" s="65"/>
      <c r="I29" s="45"/>
    </row>
    <row r="30" spans="1:9" x14ac:dyDescent="0.25">
      <c r="A30" s="2"/>
      <c r="B30" s="10" t="s">
        <v>38</v>
      </c>
      <c r="C30" s="26">
        <v>70000</v>
      </c>
      <c r="D30" s="32">
        <v>70000</v>
      </c>
      <c r="E30" s="5">
        <f t="shared" si="0"/>
        <v>1</v>
      </c>
      <c r="F30" s="50"/>
      <c r="G30" s="67"/>
      <c r="H30" s="67"/>
      <c r="I30" s="45"/>
    </row>
    <row r="31" spans="1:9" x14ac:dyDescent="0.25">
      <c r="A31" s="2"/>
      <c r="B31" s="10" t="s">
        <v>91</v>
      </c>
      <c r="C31" s="26">
        <v>20000</v>
      </c>
      <c r="D31" s="32">
        <v>20000</v>
      </c>
      <c r="E31" s="5">
        <f t="shared" si="0"/>
        <v>1</v>
      </c>
      <c r="F31" s="50"/>
      <c r="G31" s="67"/>
      <c r="H31" s="67"/>
      <c r="I31" s="45"/>
    </row>
    <row r="32" spans="1:9" x14ac:dyDescent="0.25">
      <c r="A32" s="2"/>
      <c r="B32" s="10" t="s">
        <v>9</v>
      </c>
      <c r="C32" s="26">
        <v>20000</v>
      </c>
      <c r="D32" s="32">
        <v>20000</v>
      </c>
      <c r="E32" s="5">
        <f t="shared" si="0"/>
        <v>1</v>
      </c>
      <c r="F32" s="50"/>
      <c r="G32" s="67"/>
      <c r="H32" s="67"/>
      <c r="I32" s="45"/>
    </row>
    <row r="33" spans="1:9" x14ac:dyDescent="0.25">
      <c r="A33" s="2"/>
      <c r="B33" s="10" t="s">
        <v>33</v>
      </c>
      <c r="C33" s="26">
        <v>20000</v>
      </c>
      <c r="D33" s="32">
        <v>20000</v>
      </c>
      <c r="E33" s="5">
        <f t="shared" si="0"/>
        <v>1</v>
      </c>
      <c r="F33" s="50"/>
      <c r="G33" s="67"/>
      <c r="H33" s="67"/>
      <c r="I33" s="45"/>
    </row>
    <row r="34" spans="1:9" x14ac:dyDescent="0.25">
      <c r="A34" s="2"/>
      <c r="B34" s="10" t="s">
        <v>31</v>
      </c>
      <c r="C34" s="26">
        <v>30000</v>
      </c>
      <c r="D34" s="32">
        <v>30000</v>
      </c>
      <c r="E34" s="5">
        <f t="shared" si="0"/>
        <v>1</v>
      </c>
      <c r="F34" s="50"/>
      <c r="G34" s="67"/>
      <c r="H34" s="67"/>
      <c r="I34" s="45"/>
    </row>
    <row r="35" spans="1:9" x14ac:dyDescent="0.25">
      <c r="A35" s="2"/>
      <c r="B35" s="10" t="s">
        <v>10</v>
      </c>
      <c r="C35" s="26">
        <v>23000</v>
      </c>
      <c r="D35" s="32">
        <v>24000</v>
      </c>
      <c r="E35" s="5">
        <f t="shared" ref="E35" si="3">D35/C35</f>
        <v>1.0434782608695652</v>
      </c>
      <c r="F35" s="50"/>
      <c r="G35" s="67"/>
      <c r="H35" s="67"/>
      <c r="I35" s="45"/>
    </row>
    <row r="36" spans="1:9" x14ac:dyDescent="0.25">
      <c r="A36" s="2">
        <v>518</v>
      </c>
      <c r="B36" s="10" t="s">
        <v>93</v>
      </c>
      <c r="C36" s="26">
        <v>0</v>
      </c>
      <c r="D36" s="32">
        <v>2000</v>
      </c>
      <c r="E36" s="5"/>
      <c r="F36" s="50"/>
      <c r="G36" s="66"/>
      <c r="H36" s="66"/>
      <c r="I36" s="45"/>
    </row>
    <row r="37" spans="1:9" x14ac:dyDescent="0.25">
      <c r="A37" s="4">
        <v>521</v>
      </c>
      <c r="B37" s="4" t="s">
        <v>11</v>
      </c>
      <c r="C37" s="25">
        <f>SUM(C39:C40)</f>
        <v>347180</v>
      </c>
      <c r="D37" s="25">
        <f>SUM(D38:D40)</f>
        <v>181860</v>
      </c>
      <c r="E37" s="7">
        <f t="shared" si="0"/>
        <v>0.52382049657238317</v>
      </c>
      <c r="F37" s="49"/>
      <c r="G37" s="64"/>
      <c r="H37" s="64"/>
      <c r="I37" s="46"/>
    </row>
    <row r="38" spans="1:9" x14ac:dyDescent="0.25">
      <c r="A38" s="21"/>
      <c r="B38" s="56" t="s">
        <v>95</v>
      </c>
      <c r="C38" s="28">
        <v>0</v>
      </c>
      <c r="D38" s="28">
        <v>41560</v>
      </c>
      <c r="E38" s="55"/>
      <c r="F38" s="49"/>
      <c r="G38" s="64"/>
      <c r="H38" s="64"/>
      <c r="I38" s="46"/>
    </row>
    <row r="39" spans="1:9" x14ac:dyDescent="0.25">
      <c r="A39" s="14" t="s">
        <v>78</v>
      </c>
      <c r="B39" s="51" t="s">
        <v>83</v>
      </c>
      <c r="C39" s="41">
        <v>206880</v>
      </c>
      <c r="D39" s="41">
        <v>0</v>
      </c>
      <c r="E39" s="44">
        <f t="shared" si="0"/>
        <v>0</v>
      </c>
      <c r="F39" s="50"/>
      <c r="G39" s="65"/>
      <c r="H39" s="65"/>
      <c r="I39" s="45"/>
    </row>
    <row r="40" spans="1:9" x14ac:dyDescent="0.25">
      <c r="A40" s="2" t="s">
        <v>79</v>
      </c>
      <c r="B40" s="19" t="s">
        <v>82</v>
      </c>
      <c r="C40" s="27">
        <v>140300</v>
      </c>
      <c r="D40" s="27">
        <v>140300</v>
      </c>
      <c r="E40" s="44">
        <f t="shared" si="0"/>
        <v>1</v>
      </c>
      <c r="F40" s="50"/>
      <c r="G40" s="65"/>
      <c r="H40" s="65"/>
      <c r="I40" s="45"/>
    </row>
    <row r="41" spans="1:9" x14ac:dyDescent="0.25">
      <c r="A41" s="4">
        <v>524</v>
      </c>
      <c r="B41" s="4" t="s">
        <v>18</v>
      </c>
      <c r="C41" s="25">
        <f>SUM(C43:C44)</f>
        <v>118040</v>
      </c>
      <c r="D41" s="25">
        <f>SUM(D42:D44)</f>
        <v>61831</v>
      </c>
      <c r="E41" s="7">
        <f t="shared" si="0"/>
        <v>0.52381396136902747</v>
      </c>
      <c r="F41" s="49"/>
      <c r="G41" s="64"/>
      <c r="H41" s="64"/>
      <c r="I41" s="46"/>
    </row>
    <row r="42" spans="1:9" x14ac:dyDescent="0.25">
      <c r="A42" s="21"/>
      <c r="B42" s="10" t="s">
        <v>96</v>
      </c>
      <c r="C42" s="28">
        <v>0</v>
      </c>
      <c r="D42" s="28">
        <v>14131</v>
      </c>
      <c r="E42" s="55"/>
      <c r="F42" s="49"/>
      <c r="G42" s="64"/>
      <c r="H42" s="64"/>
      <c r="I42" s="46"/>
    </row>
    <row r="43" spans="1:9" x14ac:dyDescent="0.25">
      <c r="A43" s="14"/>
      <c r="B43" s="10" t="s">
        <v>34</v>
      </c>
      <c r="C43" s="28">
        <v>70340</v>
      </c>
      <c r="D43" s="28">
        <v>0</v>
      </c>
      <c r="E43" s="5">
        <f t="shared" si="0"/>
        <v>0</v>
      </c>
      <c r="F43" s="50"/>
      <c r="G43" s="67"/>
      <c r="H43" s="67"/>
      <c r="I43" s="45"/>
    </row>
    <row r="44" spans="1:9" x14ac:dyDescent="0.25">
      <c r="A44" s="2"/>
      <c r="B44" s="10" t="s">
        <v>84</v>
      </c>
      <c r="C44" s="26">
        <v>47700</v>
      </c>
      <c r="D44" s="26">
        <v>47700</v>
      </c>
      <c r="E44" s="5">
        <f t="shared" si="0"/>
        <v>1</v>
      </c>
      <c r="F44" s="50"/>
      <c r="G44" s="67"/>
      <c r="H44" s="67"/>
      <c r="I44" s="45"/>
    </row>
    <row r="45" spans="1:9" x14ac:dyDescent="0.25">
      <c r="A45" s="4">
        <v>525</v>
      </c>
      <c r="B45" s="4" t="s">
        <v>12</v>
      </c>
      <c r="C45" s="25">
        <f>SUM(C47:C48)</f>
        <v>1470</v>
      </c>
      <c r="D45" s="25">
        <f>SUM(D46:D48)</f>
        <v>770</v>
      </c>
      <c r="E45" s="7">
        <f t="shared" si="0"/>
        <v>0.52380952380952384</v>
      </c>
      <c r="F45" s="49"/>
      <c r="G45" s="64"/>
      <c r="H45" s="64"/>
      <c r="I45" s="46"/>
    </row>
    <row r="46" spans="1:9" x14ac:dyDescent="0.25">
      <c r="A46" s="21"/>
      <c r="B46" s="10" t="s">
        <v>97</v>
      </c>
      <c r="C46" s="28">
        <v>0</v>
      </c>
      <c r="D46" s="28">
        <v>170</v>
      </c>
      <c r="E46" s="55"/>
      <c r="F46" s="49"/>
      <c r="G46" s="64"/>
      <c r="H46" s="64"/>
      <c r="I46" s="46"/>
    </row>
    <row r="47" spans="1:9" x14ac:dyDescent="0.25">
      <c r="A47" s="14"/>
      <c r="B47" s="10" t="s">
        <v>85</v>
      </c>
      <c r="C47" s="28">
        <v>870</v>
      </c>
      <c r="D47" s="28">
        <v>0</v>
      </c>
      <c r="E47" s="5">
        <f t="shared" si="0"/>
        <v>0</v>
      </c>
      <c r="F47" s="50"/>
      <c r="G47" s="66"/>
      <c r="H47" s="66"/>
      <c r="I47" s="45"/>
    </row>
    <row r="48" spans="1:9" x14ac:dyDescent="0.25">
      <c r="A48" s="2"/>
      <c r="B48" s="10" t="s">
        <v>86</v>
      </c>
      <c r="C48" s="26">
        <v>600</v>
      </c>
      <c r="D48" s="26">
        <v>600</v>
      </c>
      <c r="E48" s="5">
        <f t="shared" si="0"/>
        <v>1</v>
      </c>
      <c r="F48" s="50"/>
      <c r="G48" s="66"/>
      <c r="H48" s="66"/>
      <c r="I48" s="45"/>
    </row>
    <row r="49" spans="1:10" x14ac:dyDescent="0.25">
      <c r="A49" s="4">
        <v>527</v>
      </c>
      <c r="B49" s="4" t="s">
        <v>19</v>
      </c>
      <c r="C49" s="25">
        <f>SUM(C51:C52)</f>
        <v>5910</v>
      </c>
      <c r="D49" s="25">
        <f>SUM(D50:D53)</f>
        <v>7242</v>
      </c>
      <c r="E49" s="7">
        <f t="shared" si="0"/>
        <v>1.2253807106598984</v>
      </c>
      <c r="F49" s="49"/>
      <c r="G49" s="64"/>
      <c r="H49" s="64"/>
      <c r="I49" s="46"/>
    </row>
    <row r="50" spans="1:10" x14ac:dyDescent="0.25">
      <c r="A50" s="21"/>
      <c r="B50" s="10" t="s">
        <v>98</v>
      </c>
      <c r="C50" s="28">
        <v>0</v>
      </c>
      <c r="D50" s="28">
        <v>832</v>
      </c>
      <c r="E50" s="55"/>
      <c r="F50" s="49"/>
      <c r="G50" s="64"/>
      <c r="H50" s="64"/>
      <c r="I50" s="46"/>
    </row>
    <row r="51" spans="1:10" x14ac:dyDescent="0.25">
      <c r="A51" s="14"/>
      <c r="B51" s="10" t="s">
        <v>87</v>
      </c>
      <c r="C51" s="28">
        <v>3100</v>
      </c>
      <c r="D51" s="28">
        <v>0</v>
      </c>
      <c r="E51" s="5">
        <f t="shared" si="0"/>
        <v>0</v>
      </c>
      <c r="F51" s="50"/>
      <c r="G51" s="67"/>
      <c r="H51" s="67"/>
      <c r="I51" s="45"/>
    </row>
    <row r="52" spans="1:10" x14ac:dyDescent="0.25">
      <c r="A52" s="2"/>
      <c r="B52" s="10" t="s">
        <v>88</v>
      </c>
      <c r="C52" s="26">
        <v>2810</v>
      </c>
      <c r="D52" s="26">
        <v>2810</v>
      </c>
      <c r="E52" s="5">
        <f t="shared" si="0"/>
        <v>1</v>
      </c>
      <c r="F52" s="50"/>
      <c r="G52" s="67"/>
      <c r="H52" s="67"/>
      <c r="I52" s="45"/>
    </row>
    <row r="53" spans="1:10" x14ac:dyDescent="0.25">
      <c r="A53" s="2"/>
      <c r="B53" s="53" t="s">
        <v>94</v>
      </c>
      <c r="C53" s="26">
        <v>0</v>
      </c>
      <c r="D53" s="26">
        <v>3600</v>
      </c>
      <c r="E53" s="5"/>
      <c r="F53" s="50"/>
      <c r="G53" s="68"/>
      <c r="H53" s="67"/>
      <c r="I53" s="45"/>
    </row>
    <row r="54" spans="1:10" x14ac:dyDescent="0.25">
      <c r="A54" s="4">
        <v>551</v>
      </c>
      <c r="B54" s="4" t="s">
        <v>20</v>
      </c>
      <c r="C54" s="25">
        <f>SUM(C55)</f>
        <v>17000</v>
      </c>
      <c r="D54" s="25">
        <f>SUM(D55)</f>
        <v>17000</v>
      </c>
      <c r="E54" s="6">
        <f t="shared" si="0"/>
        <v>1</v>
      </c>
      <c r="F54" s="49"/>
      <c r="G54" s="64"/>
      <c r="H54" s="64"/>
      <c r="I54" s="46"/>
    </row>
    <row r="55" spans="1:10" x14ac:dyDescent="0.25">
      <c r="A55" s="2"/>
      <c r="B55" s="10" t="s">
        <v>13</v>
      </c>
      <c r="C55" s="26">
        <v>17000</v>
      </c>
      <c r="D55" s="32">
        <v>17000</v>
      </c>
      <c r="E55" s="5">
        <f t="shared" si="0"/>
        <v>1</v>
      </c>
      <c r="F55" s="50"/>
      <c r="G55" s="67"/>
      <c r="H55" s="67"/>
      <c r="I55" s="45"/>
    </row>
    <row r="56" spans="1:10" x14ac:dyDescent="0.25">
      <c r="A56" s="4">
        <v>558</v>
      </c>
      <c r="B56" s="4" t="s">
        <v>21</v>
      </c>
      <c r="C56" s="25">
        <f>SUM(C57:C57)</f>
        <v>200295</v>
      </c>
      <c r="D56" s="25">
        <v>397252</v>
      </c>
      <c r="E56" s="7">
        <f t="shared" si="0"/>
        <v>1.9833345814922989</v>
      </c>
      <c r="F56" s="49"/>
      <c r="G56" s="64"/>
      <c r="H56" s="64"/>
      <c r="I56" s="46"/>
    </row>
    <row r="57" spans="1:10" x14ac:dyDescent="0.25">
      <c r="A57" s="2" t="s">
        <v>80</v>
      </c>
      <c r="B57" s="19" t="s">
        <v>61</v>
      </c>
      <c r="C57" s="27">
        <v>200295</v>
      </c>
      <c r="D57" s="27">
        <v>397252</v>
      </c>
      <c r="E57" s="44">
        <f t="shared" si="0"/>
        <v>1.9833345814922989</v>
      </c>
      <c r="F57" s="50"/>
      <c r="G57" s="65"/>
      <c r="H57" s="65"/>
      <c r="I57" s="45"/>
    </row>
    <row r="58" spans="1:10" x14ac:dyDescent="0.25">
      <c r="A58" s="8" t="s">
        <v>3</v>
      </c>
      <c r="B58" s="8" t="s">
        <v>65</v>
      </c>
      <c r="C58" s="29">
        <f>SUM(C56,C54,C49,C45,C41,C37,C23,C21,C18,C13,C4)</f>
        <v>3434648</v>
      </c>
      <c r="D58" s="29">
        <f>SUM(D56,D54,D49,D45,D41,D37,D23,D21,D18,D13,D4)</f>
        <v>3519095</v>
      </c>
      <c r="E58" s="9">
        <f t="shared" si="0"/>
        <v>1.0245867989965785</v>
      </c>
      <c r="F58" s="50"/>
      <c r="G58" s="64"/>
      <c r="H58" s="64"/>
      <c r="I58" s="45"/>
    </row>
    <row r="59" spans="1:10" x14ac:dyDescent="0.25">
      <c r="A59" s="4">
        <v>602</v>
      </c>
      <c r="B59" s="4" t="s">
        <v>41</v>
      </c>
      <c r="C59" s="25">
        <f>SUM(C60)</f>
        <v>1200000</v>
      </c>
      <c r="D59" s="25">
        <f>SUM(D60)</f>
        <v>1280000</v>
      </c>
      <c r="E59" s="7">
        <f t="shared" si="0"/>
        <v>1.0666666666666667</v>
      </c>
      <c r="F59" s="49"/>
      <c r="G59" s="64"/>
      <c r="H59" s="64"/>
      <c r="I59" s="46"/>
    </row>
    <row r="60" spans="1:10" x14ac:dyDescent="0.25">
      <c r="A60" s="21"/>
      <c r="B60" s="11" t="s">
        <v>45</v>
      </c>
      <c r="C60" s="30">
        <v>1200000</v>
      </c>
      <c r="D60" s="30">
        <v>1280000</v>
      </c>
      <c r="E60" s="20">
        <f t="shared" si="0"/>
        <v>1.0666666666666667</v>
      </c>
      <c r="F60" s="50"/>
      <c r="G60" s="67"/>
      <c r="H60" s="67"/>
      <c r="I60" s="45"/>
    </row>
    <row r="61" spans="1:10" x14ac:dyDescent="0.25">
      <c r="A61" s="4">
        <v>649</v>
      </c>
      <c r="B61" s="4" t="s">
        <v>35</v>
      </c>
      <c r="C61" s="25">
        <f>SUM(C62:C63)</f>
        <v>204850</v>
      </c>
      <c r="D61" s="25">
        <f>SUM(D62:D63)</f>
        <v>208750</v>
      </c>
      <c r="E61" s="7">
        <f t="shared" ref="E61:E62" si="4">D61/C61</f>
        <v>1.0190383207224798</v>
      </c>
      <c r="F61" s="49"/>
      <c r="G61" s="64"/>
      <c r="H61" s="64"/>
      <c r="I61" s="48"/>
      <c r="J61" s="1"/>
    </row>
    <row r="62" spans="1:10" x14ac:dyDescent="0.25">
      <c r="A62" s="2"/>
      <c r="B62" s="10" t="s">
        <v>35</v>
      </c>
      <c r="C62" s="26">
        <v>25000</v>
      </c>
      <c r="D62" s="32">
        <v>25000</v>
      </c>
      <c r="E62" s="5">
        <f t="shared" si="4"/>
        <v>1</v>
      </c>
      <c r="F62" s="50"/>
      <c r="G62" s="67"/>
      <c r="H62" s="67"/>
      <c r="I62" s="47"/>
      <c r="J62" s="1"/>
    </row>
    <row r="63" spans="1:10" x14ac:dyDescent="0.25">
      <c r="A63" s="1" t="s">
        <v>81</v>
      </c>
      <c r="B63" s="19" t="s">
        <v>36</v>
      </c>
      <c r="C63" s="27">
        <v>179850</v>
      </c>
      <c r="D63" s="54">
        <v>183750</v>
      </c>
      <c r="E63" s="44">
        <f t="shared" ref="E63:E66" si="5">D63/C63</f>
        <v>1.0216847372810676</v>
      </c>
      <c r="F63" s="50"/>
      <c r="G63" s="65"/>
      <c r="H63" s="65"/>
      <c r="I63" s="47"/>
      <c r="J63" s="1"/>
    </row>
    <row r="64" spans="1:10" x14ac:dyDescent="0.25">
      <c r="A64" s="4">
        <v>672</v>
      </c>
      <c r="B64" s="4" t="s">
        <v>37</v>
      </c>
      <c r="C64" s="25">
        <f>SUM(C65:C65)</f>
        <v>2029798</v>
      </c>
      <c r="D64" s="25">
        <f>SUM(D65:D65)</f>
        <v>2030345</v>
      </c>
      <c r="E64" s="7">
        <f t="shared" si="5"/>
        <v>1.0002694849438221</v>
      </c>
      <c r="F64" s="49"/>
      <c r="G64" s="64"/>
      <c r="H64" s="64"/>
      <c r="I64" s="48"/>
      <c r="J64" s="1"/>
    </row>
    <row r="65" spans="1:10" x14ac:dyDescent="0.25">
      <c r="A65" s="37"/>
      <c r="B65" s="38" t="s">
        <v>49</v>
      </c>
      <c r="C65" s="33">
        <f>C58-C59-C61</f>
        <v>2029798</v>
      </c>
      <c r="D65" s="33">
        <f>D58-D59-D61</f>
        <v>2030345</v>
      </c>
      <c r="E65" s="39">
        <f t="shared" si="5"/>
        <v>1.0002694849438221</v>
      </c>
      <c r="F65" s="50"/>
      <c r="G65" s="67"/>
      <c r="H65" s="67"/>
      <c r="I65" s="47"/>
      <c r="J65" s="1"/>
    </row>
    <row r="66" spans="1:10" x14ac:dyDescent="0.25">
      <c r="A66" s="8" t="s">
        <v>3</v>
      </c>
      <c r="B66" s="8" t="s">
        <v>66</v>
      </c>
      <c r="C66" s="29">
        <f>C59+C61+C64</f>
        <v>3434648</v>
      </c>
      <c r="D66" s="29">
        <f>D59+D61+D64</f>
        <v>3519095</v>
      </c>
      <c r="E66" s="9">
        <f t="shared" si="5"/>
        <v>1.0245867989965785</v>
      </c>
      <c r="F66" s="50"/>
      <c r="G66" s="64"/>
      <c r="H66" s="64"/>
      <c r="I66" s="47"/>
      <c r="J66" s="1"/>
    </row>
    <row r="67" spans="1:10" x14ac:dyDescent="0.25">
      <c r="A67" s="22"/>
      <c r="B67" s="22" t="s">
        <v>39</v>
      </c>
      <c r="C67" s="31">
        <f>SUM(C66-C58)</f>
        <v>0</v>
      </c>
      <c r="D67" s="31">
        <f>SUM(D66-D58)</f>
        <v>0</v>
      </c>
      <c r="E67" s="22"/>
      <c r="F67" s="50"/>
      <c r="G67" s="69"/>
      <c r="H67" s="64"/>
      <c r="I67" s="1"/>
      <c r="J67" s="1"/>
    </row>
    <row r="68" spans="1:10" x14ac:dyDescent="0.25">
      <c r="A68" s="72" t="s">
        <v>53</v>
      </c>
      <c r="B68" s="73"/>
      <c r="C68" s="73"/>
      <c r="D68" s="73"/>
      <c r="E68" s="74"/>
      <c r="F68" s="50"/>
      <c r="G68" s="15"/>
      <c r="H68" s="15"/>
      <c r="I68" s="1"/>
      <c r="J68" s="1"/>
    </row>
    <row r="69" spans="1:10" x14ac:dyDescent="0.25">
      <c r="A69" s="2">
        <v>501</v>
      </c>
      <c r="B69" s="10" t="s">
        <v>46</v>
      </c>
      <c r="C69" s="32">
        <v>21000</v>
      </c>
      <c r="D69" s="32">
        <v>20000</v>
      </c>
      <c r="E69" s="5"/>
      <c r="F69" s="50"/>
      <c r="G69" s="64"/>
      <c r="H69" s="64"/>
      <c r="I69" s="47"/>
      <c r="J69" s="1"/>
    </row>
    <row r="70" spans="1:10" x14ac:dyDescent="0.25">
      <c r="A70" s="2">
        <v>501</v>
      </c>
      <c r="B70" s="10" t="s">
        <v>100</v>
      </c>
      <c r="C70" s="32">
        <v>33854</v>
      </c>
      <c r="D70" s="32">
        <v>30000</v>
      </c>
      <c r="E70" s="5"/>
      <c r="F70" s="50"/>
      <c r="G70" s="64"/>
      <c r="H70" s="64"/>
      <c r="I70" s="1"/>
      <c r="J70" s="1"/>
    </row>
    <row r="71" spans="1:10" x14ac:dyDescent="0.25">
      <c r="A71" s="2">
        <v>501</v>
      </c>
      <c r="B71" s="10" t="s">
        <v>99</v>
      </c>
      <c r="C71" s="32">
        <v>0</v>
      </c>
      <c r="D71" s="32">
        <v>20000</v>
      </c>
      <c r="E71" s="5"/>
      <c r="F71" s="50"/>
      <c r="G71" s="64"/>
      <c r="H71" s="64"/>
      <c r="I71" s="1"/>
      <c r="J71" s="1"/>
    </row>
    <row r="72" spans="1:10" x14ac:dyDescent="0.25">
      <c r="A72" s="2">
        <v>518</v>
      </c>
      <c r="B72" s="10" t="s">
        <v>47</v>
      </c>
      <c r="C72" s="32">
        <v>0</v>
      </c>
      <c r="D72" s="32">
        <v>15000</v>
      </c>
      <c r="E72" s="5"/>
      <c r="F72" s="50"/>
      <c r="G72" s="69"/>
      <c r="H72" s="69"/>
      <c r="J72" s="1"/>
    </row>
    <row r="73" spans="1:10" x14ac:dyDescent="0.25">
      <c r="A73" s="2">
        <v>518</v>
      </c>
      <c r="B73" s="10" t="s">
        <v>62</v>
      </c>
      <c r="C73" s="26">
        <v>45646</v>
      </c>
      <c r="D73" s="26">
        <v>72000</v>
      </c>
      <c r="E73" s="5"/>
      <c r="F73" s="50"/>
      <c r="G73" s="67"/>
      <c r="H73" s="67"/>
      <c r="I73" s="1"/>
      <c r="J73" s="1"/>
    </row>
    <row r="74" spans="1:10" x14ac:dyDescent="0.25">
      <c r="A74" s="2">
        <v>649</v>
      </c>
      <c r="B74" s="10" t="s">
        <v>63</v>
      </c>
      <c r="C74" s="26">
        <v>3000</v>
      </c>
      <c r="D74" s="26">
        <v>0</v>
      </c>
      <c r="E74" s="5"/>
      <c r="F74" s="50"/>
      <c r="G74" s="67"/>
      <c r="H74" s="67"/>
      <c r="I74" s="1"/>
      <c r="J74" s="1"/>
    </row>
    <row r="75" spans="1:10" x14ac:dyDescent="0.25">
      <c r="A75" s="2"/>
      <c r="B75" s="10" t="s">
        <v>64</v>
      </c>
      <c r="C75" s="32">
        <f>C73-C74</f>
        <v>42646</v>
      </c>
      <c r="D75" s="32">
        <f>D73-D74</f>
        <v>72000</v>
      </c>
      <c r="E75" s="5"/>
      <c r="F75" s="50"/>
      <c r="G75" s="64"/>
      <c r="H75" s="64"/>
      <c r="I75" s="47"/>
      <c r="J75" s="1"/>
    </row>
    <row r="76" spans="1:10" x14ac:dyDescent="0.25">
      <c r="A76" s="2">
        <v>518</v>
      </c>
      <c r="B76" s="10" t="s">
        <v>44</v>
      </c>
      <c r="C76" s="26">
        <v>0</v>
      </c>
      <c r="D76" s="26">
        <v>0</v>
      </c>
      <c r="E76" s="5"/>
      <c r="F76" s="50"/>
      <c r="G76" s="66"/>
      <c r="H76" s="67"/>
      <c r="I76" s="1"/>
      <c r="J76" s="1"/>
    </row>
    <row r="77" spans="1:10" x14ac:dyDescent="0.25">
      <c r="A77" s="2">
        <v>649</v>
      </c>
      <c r="B77" s="10" t="s">
        <v>50</v>
      </c>
      <c r="C77" s="26">
        <v>0</v>
      </c>
      <c r="D77" s="26">
        <v>0</v>
      </c>
      <c r="E77" s="5"/>
      <c r="F77" s="50"/>
      <c r="G77" s="66"/>
      <c r="H77" s="67"/>
      <c r="I77" s="1"/>
      <c r="J77" s="1"/>
    </row>
    <row r="78" spans="1:10" x14ac:dyDescent="0.25">
      <c r="A78" s="2"/>
      <c r="B78" s="10" t="s">
        <v>48</v>
      </c>
      <c r="C78" s="32">
        <f>C76-C77</f>
        <v>0</v>
      </c>
      <c r="D78" s="32">
        <f>D76-D77</f>
        <v>0</v>
      </c>
      <c r="E78" s="5"/>
      <c r="F78" s="50"/>
      <c r="G78" s="69"/>
      <c r="H78" s="69"/>
      <c r="I78" s="47"/>
      <c r="J78" s="1"/>
    </row>
    <row r="79" spans="1:10" x14ac:dyDescent="0.25">
      <c r="A79" s="2">
        <v>518</v>
      </c>
      <c r="B79" s="10" t="s">
        <v>43</v>
      </c>
      <c r="C79" s="26">
        <v>0</v>
      </c>
      <c r="D79" s="26">
        <v>0</v>
      </c>
      <c r="E79" s="5"/>
      <c r="F79" s="50"/>
      <c r="G79" s="66"/>
      <c r="H79" s="66"/>
      <c r="I79" s="1"/>
      <c r="J79" s="1"/>
    </row>
    <row r="80" spans="1:10" x14ac:dyDescent="0.25">
      <c r="A80" s="2">
        <v>649</v>
      </c>
      <c r="B80" s="10" t="s">
        <v>51</v>
      </c>
      <c r="C80" s="26">
        <v>0</v>
      </c>
      <c r="D80" s="26">
        <v>0</v>
      </c>
      <c r="E80" s="5"/>
      <c r="F80" s="50"/>
      <c r="G80" s="66"/>
      <c r="H80" s="66"/>
      <c r="I80" s="1"/>
      <c r="J80" s="1"/>
    </row>
    <row r="81" spans="1:10" x14ac:dyDescent="0.25">
      <c r="A81" s="2"/>
      <c r="B81" s="10" t="s">
        <v>52</v>
      </c>
      <c r="C81" s="32">
        <f>C79-C80</f>
        <v>0</v>
      </c>
      <c r="D81" s="32">
        <f>D79-D80</f>
        <v>0</v>
      </c>
      <c r="E81" s="5"/>
      <c r="F81" s="50"/>
      <c r="G81" s="69"/>
      <c r="H81" s="69"/>
      <c r="I81" s="1"/>
      <c r="J81" s="1"/>
    </row>
    <row r="82" spans="1:10" x14ac:dyDescent="0.25">
      <c r="A82" s="2">
        <v>518</v>
      </c>
      <c r="B82" s="10" t="s">
        <v>55</v>
      </c>
      <c r="C82" s="26">
        <v>250000</v>
      </c>
      <c r="D82" s="26">
        <v>0</v>
      </c>
      <c r="E82" s="5"/>
      <c r="F82" s="50"/>
      <c r="G82" s="67"/>
      <c r="H82" s="67"/>
      <c r="I82" s="1"/>
      <c r="J82" s="1"/>
    </row>
    <row r="83" spans="1:10" x14ac:dyDescent="0.25">
      <c r="A83" s="2">
        <v>649</v>
      </c>
      <c r="B83" s="10" t="s">
        <v>56</v>
      </c>
      <c r="C83" s="26">
        <v>60000</v>
      </c>
      <c r="D83" s="26">
        <v>0</v>
      </c>
      <c r="E83" s="5"/>
      <c r="F83" s="50"/>
      <c r="G83" s="67"/>
      <c r="H83" s="67"/>
      <c r="I83" s="1"/>
      <c r="J83" s="1"/>
    </row>
    <row r="84" spans="1:10" x14ac:dyDescent="0.25">
      <c r="A84" s="2"/>
      <c r="B84" s="10" t="s">
        <v>57</v>
      </c>
      <c r="C84" s="32">
        <f>C82-C83</f>
        <v>190000</v>
      </c>
      <c r="D84" s="32">
        <v>0</v>
      </c>
      <c r="E84" s="5"/>
      <c r="F84" s="50"/>
      <c r="G84" s="64"/>
      <c r="H84" s="64"/>
      <c r="I84" s="47"/>
      <c r="J84" s="1"/>
    </row>
    <row r="85" spans="1:10" x14ac:dyDescent="0.25">
      <c r="A85" s="2">
        <v>518</v>
      </c>
      <c r="B85" s="10" t="s">
        <v>58</v>
      </c>
      <c r="C85" s="26">
        <v>145000</v>
      </c>
      <c r="D85" s="26">
        <v>145000</v>
      </c>
      <c r="E85" s="5"/>
      <c r="F85" s="50"/>
      <c r="G85" s="67"/>
      <c r="H85" s="67"/>
      <c r="I85" s="1"/>
      <c r="J85" s="1"/>
    </row>
    <row r="86" spans="1:10" x14ac:dyDescent="0.25">
      <c r="A86" s="2">
        <v>649</v>
      </c>
      <c r="B86" s="10" t="s">
        <v>59</v>
      </c>
      <c r="C86" s="26">
        <v>24000</v>
      </c>
      <c r="D86" s="26">
        <v>24000</v>
      </c>
      <c r="E86" s="5"/>
      <c r="F86" s="50"/>
      <c r="G86" s="67"/>
      <c r="H86" s="67"/>
      <c r="I86" s="1"/>
      <c r="J86" s="1"/>
    </row>
    <row r="87" spans="1:10" x14ac:dyDescent="0.25">
      <c r="A87" s="2"/>
      <c r="B87" s="10" t="s">
        <v>60</v>
      </c>
      <c r="C87" s="32">
        <f>C85-C86</f>
        <v>121000</v>
      </c>
      <c r="D87" s="32">
        <f>D85-D86</f>
        <v>121000</v>
      </c>
      <c r="E87" s="5"/>
      <c r="F87" s="50"/>
      <c r="G87" s="64"/>
      <c r="H87" s="64"/>
      <c r="I87" s="47"/>
      <c r="J87" s="1"/>
    </row>
    <row r="88" spans="1:10" x14ac:dyDescent="0.25">
      <c r="A88" s="35"/>
      <c r="B88" s="35" t="s">
        <v>67</v>
      </c>
      <c r="C88" s="29">
        <f>C69+C70+C72+C73+C76+C79+C82+C85</f>
        <v>495500</v>
      </c>
      <c r="D88" s="29">
        <f>D69+D70+D71+D72+D73+D76+D79+D82+D85</f>
        <v>302000</v>
      </c>
      <c r="E88" s="36"/>
      <c r="F88" s="50"/>
      <c r="G88" s="64"/>
      <c r="H88" s="64"/>
      <c r="I88" s="47"/>
      <c r="J88" s="1"/>
    </row>
    <row r="89" spans="1:10" x14ac:dyDescent="0.25">
      <c r="A89" s="35"/>
      <c r="B89" s="35" t="s">
        <v>68</v>
      </c>
      <c r="C89" s="29">
        <f>C74+C77+C80+C83+C86</f>
        <v>87000</v>
      </c>
      <c r="D89" s="29">
        <f>D74+D77+D80+D83+D86</f>
        <v>24000</v>
      </c>
      <c r="E89" s="36"/>
      <c r="F89" s="50"/>
      <c r="G89" s="64"/>
      <c r="H89" s="64"/>
      <c r="I89" s="1"/>
      <c r="J89" s="1"/>
    </row>
    <row r="90" spans="1:10" x14ac:dyDescent="0.25">
      <c r="A90" s="37"/>
      <c r="B90" s="37" t="s">
        <v>49</v>
      </c>
      <c r="C90" s="34">
        <f>C69+C70+C72+C75+C78+C81+C84+C87</f>
        <v>408500</v>
      </c>
      <c r="D90" s="34">
        <f>D69+D70+D71+D72+D75+D78+D81+D84+D87</f>
        <v>278000</v>
      </c>
      <c r="E90" s="39"/>
      <c r="F90" s="49"/>
      <c r="G90" s="64"/>
      <c r="H90" s="64"/>
      <c r="I90" s="48"/>
      <c r="J90" s="1"/>
    </row>
    <row r="91" spans="1:10" x14ac:dyDescent="0.25">
      <c r="A91" s="24" t="s">
        <v>3</v>
      </c>
      <c r="B91" s="22" t="s">
        <v>39</v>
      </c>
      <c r="C91" s="31">
        <f>C88-C89-C90</f>
        <v>0</v>
      </c>
      <c r="D91" s="31">
        <f>D88-D89-D90</f>
        <v>0</v>
      </c>
      <c r="E91" s="23"/>
      <c r="F91" s="49"/>
      <c r="G91" s="69"/>
      <c r="H91" s="64"/>
      <c r="I91" s="48"/>
      <c r="J91" s="1"/>
    </row>
    <row r="92" spans="1:10" x14ac:dyDescent="0.25">
      <c r="A92" s="15"/>
      <c r="B92" s="12"/>
      <c r="C92" s="16"/>
      <c r="D92" s="17"/>
      <c r="E92" s="13"/>
      <c r="F92" s="1"/>
      <c r="G92" s="15"/>
      <c r="H92" s="15"/>
      <c r="I92" s="1"/>
      <c r="J92" s="1"/>
    </row>
    <row r="93" spans="1:10" x14ac:dyDescent="0.25">
      <c r="A93" s="1"/>
      <c r="B93" s="1" t="s">
        <v>103</v>
      </c>
      <c r="C93" s="1"/>
      <c r="D93" s="1"/>
      <c r="E93" s="1"/>
      <c r="F93" s="1"/>
      <c r="G93" s="15"/>
      <c r="H93" s="15"/>
      <c r="I93" s="1"/>
      <c r="J93" s="1"/>
    </row>
    <row r="94" spans="1:10" x14ac:dyDescent="0.25">
      <c r="A94" s="1"/>
      <c r="B94" s="1" t="s">
        <v>101</v>
      </c>
      <c r="C94" s="50"/>
      <c r="D94" s="50"/>
      <c r="E94" s="1"/>
      <c r="F94" s="1"/>
      <c r="G94" s="62"/>
      <c r="H94" s="62"/>
      <c r="I94" s="1"/>
      <c r="J94" s="1"/>
    </row>
    <row r="95" spans="1:10" x14ac:dyDescent="0.25">
      <c r="A95" s="1"/>
      <c r="B95" s="1"/>
      <c r="C95" s="1"/>
      <c r="D95" s="1"/>
      <c r="E95" s="1"/>
      <c r="G95" s="63"/>
      <c r="H95" s="63"/>
    </row>
  </sheetData>
  <mergeCells count="3">
    <mergeCell ref="A2:E2"/>
    <mergeCell ref="A1:E1"/>
    <mergeCell ref="A68:E68"/>
  </mergeCells>
  <pageMargins left="0.25" right="0.25" top="0.75" bottom="0.75" header="0.3" footer="0.3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ZŠ a MŠ G.A.Lindnera ROŽĎALOVICE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Nováková Eliška</dc:creator>
  <cp:lastModifiedBy>macakova</cp:lastModifiedBy>
  <cp:lastPrinted>2017-12-18T14:03:25Z</cp:lastPrinted>
  <dcterms:created xsi:type="dcterms:W3CDTF">2012-11-22T10:20:16Z</dcterms:created>
  <dcterms:modified xsi:type="dcterms:W3CDTF">2017-12-19T06:35:17Z</dcterms:modified>
</cp:coreProperties>
</file>